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分享區\_第16屆任務組\02第16屆任務組促進會聯誼會_活動統整\01政府產業政策及環境任務組_政策推廣處\04資服人月計算\115薪資調查\03.公告\"/>
    </mc:Choice>
  </mc:AlternateContent>
  <xr:revisionPtr revIDLastSave="0" documentId="13_ncr:1_{8E31681B-0BF0-4676-9E92-791F963909CA}" xr6:coauthVersionLast="47" xr6:coauthVersionMax="47" xr10:uidLastSave="{00000000-0000-0000-0000-000000000000}"/>
  <bookViews>
    <workbookView xWindow="90" yWindow="45" windowWidth="25620" windowHeight="15435" xr2:uid="{8D42B130-1F7E-4105-8C63-47E700C7DBC9}"/>
  </bookViews>
  <sheets>
    <sheet name="115年政府資訊服務委外薪資試算表" sheetId="14" r:id="rId1"/>
    <sheet name="115年勞保局及健保署核定費率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4" l="1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G5" i="15"/>
  <c r="G6" i="15"/>
  <c r="G7" i="15"/>
  <c r="G11" i="15" s="1"/>
  <c r="G8" i="15"/>
  <c r="G9" i="15"/>
  <c r="G10" i="15"/>
  <c r="I6" i="14" l="1"/>
  <c r="I9" i="14"/>
  <c r="I15" i="14"/>
  <c r="I8" i="14"/>
  <c r="I7" i="14"/>
  <c r="I10" i="14"/>
  <c r="I11" i="14"/>
  <c r="I12" i="14"/>
  <c r="I13" i="14"/>
  <c r="I14" i="14"/>
  <c r="I16" i="14"/>
  <c r="I17" i="14"/>
  <c r="I18" i="14"/>
  <c r="I19" i="14"/>
  <c r="I20" i="14"/>
  <c r="I21" i="14"/>
  <c r="I22" i="14"/>
  <c r="E13" i="14"/>
  <c r="G23" i="14"/>
  <c r="E22" i="14"/>
  <c r="E21" i="14"/>
  <c r="E20" i="14"/>
  <c r="E19" i="14"/>
  <c r="E18" i="14"/>
  <c r="E17" i="14"/>
  <c r="E16" i="14"/>
  <c r="E15" i="14"/>
  <c r="E14" i="14"/>
  <c r="E12" i="14"/>
  <c r="E11" i="14"/>
  <c r="E10" i="14"/>
  <c r="E9" i="14"/>
  <c r="E8" i="14"/>
  <c r="E7" i="14"/>
  <c r="E6" i="14"/>
  <c r="I23" i="14" l="1"/>
  <c r="I27" i="14" s="1"/>
  <c r="I28" i="14" s="1"/>
  <c r="H23" i="14"/>
  <c r="I29" i="14" l="1"/>
</calcChain>
</file>

<file path=xl/sharedStrings.xml><?xml version="1.0" encoding="utf-8"?>
<sst xmlns="http://schemas.openxmlformats.org/spreadsheetml/2006/main" count="60" uniqueCount="58">
  <si>
    <t>工作人員職稱</t>
    <phoneticPr fontId="1" type="noConversion"/>
  </si>
  <si>
    <t>說明</t>
    <phoneticPr fontId="1" type="noConversion"/>
  </si>
  <si>
    <t>計畫主持人</t>
    <phoneticPr fontId="1" type="noConversion"/>
  </si>
  <si>
    <t>專案管理師(含經營管理顧問)</t>
    <phoneticPr fontId="1" type="noConversion"/>
  </si>
  <si>
    <t>資訊系統分析及設計師</t>
    <phoneticPr fontId="1" type="noConversion"/>
  </si>
  <si>
    <t>軟體開發及程式設計師</t>
    <phoneticPr fontId="1" type="noConversion"/>
  </si>
  <si>
    <t>資料庫專業人員</t>
    <phoneticPr fontId="1" type="noConversion"/>
  </si>
  <si>
    <t>網路專業人員</t>
    <phoneticPr fontId="1" type="noConversion"/>
  </si>
  <si>
    <t>雲端地端整合架構管理人員</t>
    <phoneticPr fontId="1" type="noConversion"/>
  </si>
  <si>
    <t>數據分析專業人員</t>
    <phoneticPr fontId="1" type="noConversion"/>
  </si>
  <si>
    <t>AI分析專業人員</t>
    <phoneticPr fontId="1" type="noConversion"/>
  </si>
  <si>
    <t>UI/UX設計專業人員</t>
    <phoneticPr fontId="1" type="noConversion"/>
  </si>
  <si>
    <t>資安顧問專業人員</t>
    <phoneticPr fontId="1" type="noConversion"/>
  </si>
  <si>
    <t>資安檢測專業人員</t>
    <phoneticPr fontId="1" type="noConversion"/>
  </si>
  <si>
    <t>資安監控專業人員</t>
    <phoneticPr fontId="1" type="noConversion"/>
  </si>
  <si>
    <t>軟體測試專業人員</t>
    <phoneticPr fontId="1" type="noConversion"/>
  </si>
  <si>
    <t>資訊管理及維護技術員</t>
    <phoneticPr fontId="1" type="noConversion"/>
  </si>
  <si>
    <t>一般辦公室事務人員</t>
    <phoneticPr fontId="1" type="noConversion"/>
  </si>
  <si>
    <t>電話及網路客服人員</t>
    <phoneticPr fontId="1" type="noConversion"/>
  </si>
  <si>
    <t>費率計算方式</t>
    <phoneticPr fontId="1" type="noConversion"/>
  </si>
  <si>
    <t>實際薪資/經常性薪資(R0)</t>
    <phoneticPr fontId="11" type="noConversion"/>
  </si>
  <si>
    <t>非經常性薪資(R1)</t>
    <phoneticPr fontId="11" type="noConversion"/>
  </si>
  <si>
    <t>工作人員不扣薪假與特別休假之薪資費用之比率(R2)</t>
    <phoneticPr fontId="11" type="noConversion"/>
  </si>
  <si>
    <t>雇主負擔之勞工保險費、積欠工資墊償基金提繳費、全民健康保險費、勞工退休金等之比率(R3)</t>
    <phoneticPr fontId="11" type="noConversion"/>
  </si>
  <si>
    <t>人月數(N)</t>
    <phoneticPr fontId="1" type="noConversion"/>
  </si>
  <si>
    <t>其他直接費用</t>
    <phoneticPr fontId="1" type="noConversion"/>
  </si>
  <si>
    <r>
      <t>營業稅</t>
    </r>
    <r>
      <rPr>
        <b/>
        <sz val="12"/>
        <color rgb="FF0070C0"/>
        <rFont val="標楷體"/>
        <family val="4"/>
        <charset val="136"/>
      </rPr>
      <t>(總費用未稅*營業稅率)</t>
    </r>
    <phoneticPr fontId="1" type="noConversion"/>
  </si>
  <si>
    <r>
      <t>總費用(含稅)</t>
    </r>
    <r>
      <rPr>
        <b/>
        <sz val="12"/>
        <color rgb="FF0070C0"/>
        <rFont val="標楷體"/>
        <family val="4"/>
        <charset val="136"/>
      </rPr>
      <t>(總費用(未稅)+營業稅)</t>
    </r>
    <phoneticPr fontId="1" type="noConversion"/>
  </si>
  <si>
    <t>(管理費率</t>
    <phoneticPr fontId="1" type="noConversion"/>
  </si>
  <si>
    <t>(公費費率</t>
    <phoneticPr fontId="1" type="noConversion"/>
  </si>
  <si>
    <t>(稅率</t>
    <phoneticPr fontId="1" type="noConversion"/>
  </si>
  <si>
    <t>)</t>
    <phoneticPr fontId="1" type="noConversion"/>
  </si>
  <si>
    <t>勞工保險費</t>
    <phoneticPr fontId="11" type="noConversion"/>
  </si>
  <si>
    <t>項目</t>
    <phoneticPr fontId="11" type="noConversion"/>
  </si>
  <si>
    <t>費率(x)</t>
    <phoneticPr fontId="11" type="noConversion"/>
  </si>
  <si>
    <t>雇主負擔比率(y)</t>
    <phoneticPr fontId="11" type="noConversion"/>
  </si>
  <si>
    <t>健保平均眷屬人數(z)</t>
    <phoneticPr fontId="11" type="noConversion"/>
  </si>
  <si>
    <t>小計(x*y*z)</t>
    <phoneticPr fontId="11" type="noConversion"/>
  </si>
  <si>
    <t xml:space="preserve">  普通事故保險</t>
    <phoneticPr fontId="11" type="noConversion"/>
  </si>
  <si>
    <t xml:space="preserve">  就業保險</t>
    <phoneticPr fontId="11" type="noConversion"/>
  </si>
  <si>
    <t xml:space="preserve">  職業災害保險費</t>
    <phoneticPr fontId="11" type="noConversion"/>
  </si>
  <si>
    <t>工資墊償基金提繳費</t>
    <phoneticPr fontId="11" type="noConversion"/>
  </si>
  <si>
    <t>全民健康保險費</t>
    <phoneticPr fontId="11" type="noConversion"/>
  </si>
  <si>
    <t>勞工退休金</t>
    <phoneticPr fontId="11" type="noConversion"/>
  </si>
  <si>
    <t>合計</t>
    <phoneticPr fontId="11" type="noConversion"/>
  </si>
  <si>
    <t>115年勞保局及健保署核定費率</t>
    <phoneticPr fontId="1" type="noConversion"/>
  </si>
  <si>
    <t>依勞工保險局及中央健康保險署核定費率（115年1月1日起適用），估算如下</t>
    <phoneticPr fontId="11" type="noConversion"/>
  </si>
  <si>
    <t>115年政府資訊服務委外經費試算表</t>
    <phoneticPr fontId="1" type="noConversion"/>
  </si>
  <si>
    <t>資服採購人月報價(未稅，含管理費及公費)</t>
    <phoneticPr fontId="1" type="noConversion"/>
  </si>
  <si>
    <r>
      <t>管理費用</t>
    </r>
    <r>
      <rPr>
        <b/>
        <sz val="12"/>
        <color rgb="FF0070C0"/>
        <rFont val="標楷體"/>
        <family val="4"/>
        <charset val="136"/>
      </rPr>
      <t>(已內含於資服採購人月報價)</t>
    </r>
    <phoneticPr fontId="1" type="noConversion"/>
  </si>
  <si>
    <r>
      <t>公費</t>
    </r>
    <r>
      <rPr>
        <b/>
        <sz val="12"/>
        <color rgb="FF0070C0"/>
        <rFont val="標楷體"/>
        <family val="4"/>
        <charset val="136"/>
      </rPr>
      <t>(已內含於資服採購人月報價)</t>
    </r>
    <phoneticPr fontId="1" type="noConversion"/>
  </si>
  <si>
    <r>
      <t>總費用(未稅)</t>
    </r>
    <r>
      <rPr>
        <b/>
        <sz val="12"/>
        <color rgb="FF0070C0"/>
        <rFont val="標楷體"/>
        <family val="4"/>
        <charset val="136"/>
      </rPr>
      <t>(資服採購費用小計＋其他直接費用)</t>
    </r>
    <phoneticPr fontId="1" type="noConversion"/>
  </si>
  <si>
    <r>
      <t>資服採購費用小計</t>
    </r>
    <r>
      <rPr>
        <b/>
        <sz val="12"/>
        <color theme="4"/>
        <rFont val="標楷體"/>
        <family val="4"/>
        <charset val="136"/>
      </rPr>
      <t>(未稅，含管理費及公費)</t>
    </r>
    <phoneticPr fontId="11" type="noConversion"/>
  </si>
  <si>
    <r>
      <t>1.</t>
    </r>
    <r>
      <rPr>
        <sz val="12"/>
        <color theme="1"/>
        <rFont val="標楷體"/>
        <family val="4"/>
        <charset val="136"/>
      </rPr>
      <t xml:space="preserve">雇主負擔之勞工保險費、積欠工資墊償基金提繳費、全民健康保險費、勞工退休金等之比率(R3)說明請參考 </t>
    </r>
    <phoneticPr fontId="1" type="noConversion"/>
  </si>
  <si>
    <r>
      <t>2.</t>
    </r>
    <r>
      <rPr>
        <sz val="12"/>
        <color theme="1"/>
        <rFont val="標楷體"/>
        <family val="4"/>
        <charset val="136"/>
      </rPr>
      <t>請依照以下類別輸入相對應的數值計算</t>
    </r>
    <phoneticPr fontId="1" type="noConversion"/>
  </si>
  <si>
    <r>
      <t>預估總費用，</t>
    </r>
    <r>
      <rPr>
        <b/>
        <sz val="12"/>
        <color theme="1"/>
        <rFont val="標楷體"/>
        <family val="4"/>
        <charset val="136"/>
      </rPr>
      <t>【</t>
    </r>
    <r>
      <rPr>
        <b/>
        <sz val="12"/>
        <color rgb="FFFFC000"/>
        <rFont val="標楷體"/>
        <family val="4"/>
        <charset val="136"/>
      </rPr>
      <t>黃色</t>
    </r>
    <r>
      <rPr>
        <b/>
        <sz val="12"/>
        <rFont val="標楷體"/>
        <family val="4"/>
        <charset val="136"/>
      </rPr>
      <t>】</t>
    </r>
    <r>
      <rPr>
        <sz val="12"/>
        <color theme="1"/>
        <rFont val="標楷體"/>
        <family val="4"/>
        <charset val="136"/>
      </rPr>
      <t>欄位可輸入數值試算，</t>
    </r>
    <r>
      <rPr>
        <b/>
        <sz val="12"/>
        <color theme="1"/>
        <rFont val="標楷體"/>
        <family val="4"/>
        <charset val="136"/>
      </rPr>
      <t>步驟1：先輸入各工作人員之人月數(N)，步驟2：輸入管理費率/公費率/營業稅率，步驟3：輸入其他直接費用</t>
    </r>
    <r>
      <rPr>
        <sz val="12"/>
        <color theme="1"/>
        <rFont val="標楷體"/>
        <family val="4"/>
        <charset val="136"/>
      </rPr>
      <t>，
以上步驟完成後即可獲得總費用</t>
    </r>
    <phoneticPr fontId="1" type="noConversion"/>
  </si>
  <si>
    <t>資服採購人月小計(未稅)</t>
    <phoneticPr fontId="1" type="noConversion"/>
  </si>
  <si>
    <t>　第一類：指單一應用作業，或總人月在24月(含)以下者。（管理費用比率不超過80%，公費比率不超過5%）
　第二類：指多元應用作業，或總人月超過24月至100月(含)者。（管理費用比率不超過90%，公費比率不超過15%）
　第三類：指整體管理資訊系統、具複雜資料庫規劃及網路管理需求者，或總人月超過100月者。（管理費用比率不超過100%，公費比率不超過25%）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</si>
</sst>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-* #,##0_-;\-* #,##0_-;_-* &quot;-&quot;??_-;_-@_-"/>
    <numFmt numFmtId="177" formatCode="#,##0.00_ "/>
    <numFmt numFmtId="178" formatCode="#,##0.0_ "/>
    <numFmt numFmtId="179" formatCode="#,##0_ "/>
    <numFmt numFmtId="180" formatCode="0.0000%"/>
    <numFmt numFmtId="181" formatCode="0.000%"/>
  </numFmts>
  <fonts count="2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sz val="13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4"/>
      <name val="Times New Roman"/>
      <family val="1"/>
    </font>
    <font>
      <b/>
      <sz val="13"/>
      <color theme="4" tint="-0.249977111117893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Microsoft JhengHei UI"/>
      <family val="2"/>
      <charset val="136"/>
    </font>
    <font>
      <u/>
      <sz val="12"/>
      <color theme="4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rgb="FFFFC000"/>
      <name val="標楷體"/>
      <family val="4"/>
      <charset val="136"/>
    </font>
    <font>
      <b/>
      <sz val="16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color theme="4"/>
      <name val="標楷體"/>
      <family val="4"/>
      <charset val="136"/>
    </font>
    <font>
      <b/>
      <sz val="12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>
      <alignment vertical="center"/>
    </xf>
    <xf numFmtId="0" fontId="10" fillId="0" borderId="0" xfId="1" applyFont="1"/>
    <xf numFmtId="0" fontId="12" fillId="0" borderId="0" xfId="1" applyFont="1" applyAlignment="1">
      <alignment horizontal="left" vertical="center" wrapText="1"/>
    </xf>
    <xf numFmtId="0" fontId="15" fillId="0" borderId="0" xfId="0" applyFont="1">
      <alignment vertical="center"/>
    </xf>
    <xf numFmtId="0" fontId="15" fillId="0" borderId="0" xfId="1" applyFont="1"/>
    <xf numFmtId="0" fontId="9" fillId="0" borderId="0" xfId="1" applyFont="1" applyAlignment="1">
      <alignment vertical="center" wrapText="1"/>
    </xf>
    <xf numFmtId="179" fontId="13" fillId="0" borderId="0" xfId="3" applyNumberFormat="1" applyFont="1" applyBorder="1" applyAlignment="1" applyProtection="1">
      <alignment horizontal="right" vertical="center" wrapText="1"/>
    </xf>
    <xf numFmtId="180" fontId="17" fillId="0" borderId="1" xfId="3" applyNumberFormat="1" applyFont="1" applyBorder="1" applyAlignment="1" applyProtection="1">
      <alignment horizontal="center" vertical="center" wrapText="1"/>
    </xf>
    <xf numFmtId="176" fontId="16" fillId="2" borderId="1" xfId="2" applyNumberFormat="1" applyFont="1" applyFill="1" applyBorder="1" applyAlignment="1" applyProtection="1">
      <alignment horizontal="right" vertical="center" wrapText="1"/>
    </xf>
    <xf numFmtId="176" fontId="14" fillId="0" borderId="1" xfId="2" applyNumberFormat="1" applyFont="1" applyFill="1" applyBorder="1" applyAlignment="1" applyProtection="1">
      <alignment horizontal="right" vertical="center" wrapText="1"/>
    </xf>
    <xf numFmtId="9" fontId="14" fillId="0" borderId="2" xfId="3" applyFont="1" applyBorder="1" applyAlignment="1" applyProtection="1">
      <alignment horizontal="center" vertical="center" wrapText="1"/>
    </xf>
    <xf numFmtId="177" fontId="14" fillId="3" borderId="1" xfId="1" applyNumberFormat="1" applyFont="1" applyFill="1" applyBorder="1" applyAlignment="1" applyProtection="1">
      <alignment vertical="center" wrapText="1"/>
      <protection locked="0"/>
    </xf>
    <xf numFmtId="9" fontId="6" fillId="3" borderId="1" xfId="3" applyFont="1" applyFill="1" applyBorder="1" applyAlignment="1" applyProtection="1">
      <alignment vertical="center" wrapText="1"/>
      <protection locked="0"/>
    </xf>
    <xf numFmtId="0" fontId="6" fillId="3" borderId="1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>
      <alignment wrapText="1"/>
    </xf>
    <xf numFmtId="0" fontId="13" fillId="0" borderId="0" xfId="1" applyFont="1" applyAlignment="1">
      <alignment horizontal="left" vertical="center" wrapText="1"/>
    </xf>
    <xf numFmtId="0" fontId="13" fillId="0" borderId="26" xfId="1" applyFont="1" applyBorder="1" applyAlignment="1">
      <alignment vertical="center" wrapText="1"/>
    </xf>
    <xf numFmtId="0" fontId="13" fillId="0" borderId="0" xfId="1" applyFont="1" applyAlignment="1">
      <alignment vertical="center" wrapText="1"/>
    </xf>
    <xf numFmtId="178" fontId="14" fillId="0" borderId="1" xfId="1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5" borderId="1" xfId="1" applyFont="1" applyFill="1" applyBorder="1" applyAlignment="1">
      <alignment horizontal="right" vertical="center" wrapText="1"/>
    </xf>
    <xf numFmtId="0" fontId="6" fillId="5" borderId="1" xfId="1" applyFont="1" applyFill="1" applyBorder="1" applyAlignment="1">
      <alignment vertical="center" wrapText="1"/>
    </xf>
    <xf numFmtId="176" fontId="6" fillId="5" borderId="1" xfId="1" applyNumberFormat="1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176" fontId="6" fillId="4" borderId="1" xfId="1" applyNumberFormat="1" applyFont="1" applyFill="1" applyBorder="1" applyAlignment="1">
      <alignment vertical="center" wrapText="1"/>
    </xf>
    <xf numFmtId="0" fontId="10" fillId="0" borderId="0" xfId="1" applyFont="1" applyAlignment="1">
      <alignment wrapText="1"/>
    </xf>
    <xf numFmtId="0" fontId="0" fillId="0" borderId="0" xfId="0" applyAlignment="1">
      <alignment horizontal="right" vertical="center"/>
    </xf>
    <xf numFmtId="176" fontId="18" fillId="0" borderId="30" xfId="2" applyNumberFormat="1" applyFont="1" applyBorder="1" applyAlignment="1" applyProtection="1">
      <alignment horizontal="center" vertical="center" wrapText="1"/>
      <protection locked="0"/>
    </xf>
    <xf numFmtId="176" fontId="18" fillId="0" borderId="32" xfId="2" applyNumberFormat="1" applyFont="1" applyBorder="1" applyAlignment="1" applyProtection="1">
      <alignment horizontal="center" vertical="center" wrapText="1"/>
      <protection locked="0"/>
    </xf>
    <xf numFmtId="176" fontId="18" fillId="0" borderId="34" xfId="2" applyNumberFormat="1" applyFont="1" applyBorder="1" applyAlignment="1" applyProtection="1">
      <alignment horizontal="center" vertical="center" wrapText="1"/>
      <protection locked="0"/>
    </xf>
    <xf numFmtId="176" fontId="18" fillId="0" borderId="31" xfId="2" applyNumberFormat="1" applyFont="1" applyBorder="1" applyAlignment="1" applyProtection="1">
      <alignment horizontal="center" vertical="center" wrapText="1"/>
      <protection locked="0"/>
    </xf>
    <xf numFmtId="176" fontId="18" fillId="0" borderId="33" xfId="2" applyNumberFormat="1" applyFont="1" applyBorder="1" applyAlignment="1" applyProtection="1">
      <alignment horizontal="center" vertical="center" wrapText="1"/>
      <protection locked="0"/>
    </xf>
    <xf numFmtId="176" fontId="18" fillId="0" borderId="35" xfId="2" applyNumberFormat="1" applyFont="1" applyBorder="1" applyAlignment="1" applyProtection="1">
      <alignment horizontal="center" vertical="center" wrapText="1"/>
      <protection locked="0"/>
    </xf>
    <xf numFmtId="0" fontId="24" fillId="0" borderId="1" xfId="1" applyFont="1" applyBorder="1" applyAlignment="1">
      <alignment horizontal="left" vertical="center" wrapText="1"/>
    </xf>
    <xf numFmtId="181" fontId="25" fillId="0" borderId="1" xfId="1" applyNumberFormat="1" applyFont="1" applyBorder="1" applyAlignment="1">
      <alignment vertical="center" wrapText="1"/>
    </xf>
    <xf numFmtId="9" fontId="25" fillId="0" borderId="1" xfId="1" applyNumberFormat="1" applyFont="1" applyBorder="1" applyAlignment="1">
      <alignment vertical="center" wrapText="1"/>
    </xf>
    <xf numFmtId="0" fontId="25" fillId="0" borderId="17" xfId="1" applyFont="1" applyBorder="1" applyAlignment="1">
      <alignment horizontal="left" vertical="center" wrapText="1"/>
    </xf>
    <xf numFmtId="0" fontId="24" fillId="0" borderId="11" xfId="1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8" fillId="0" borderId="9" xfId="1" applyFont="1" applyBorder="1" applyAlignment="1">
      <alignment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19" fillId="0" borderId="37" xfId="1" applyFont="1" applyBorder="1" applyAlignment="1">
      <alignment horizontal="left" vertical="center" wrapText="1"/>
    </xf>
    <xf numFmtId="0" fontId="19" fillId="0" borderId="2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left" vertical="center" wrapText="1"/>
    </xf>
    <xf numFmtId="0" fontId="12" fillId="0" borderId="29" xfId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5" borderId="27" xfId="1" applyFont="1" applyFill="1" applyBorder="1" applyAlignment="1">
      <alignment horizontal="left" vertical="center" wrapText="1"/>
    </xf>
    <xf numFmtId="0" fontId="6" fillId="5" borderId="9" xfId="1" applyFont="1" applyFill="1" applyBorder="1" applyAlignment="1">
      <alignment horizontal="left" vertical="center" wrapText="1"/>
    </xf>
    <xf numFmtId="0" fontId="6" fillId="5" borderId="8" xfId="1" applyFont="1" applyFill="1" applyBorder="1" applyAlignment="1">
      <alignment horizontal="left" vertical="center" wrapText="1"/>
    </xf>
    <xf numFmtId="0" fontId="6" fillId="4" borderId="3" xfId="1" applyFont="1" applyFill="1" applyBorder="1" applyAlignment="1">
      <alignment horizontal="left" vertical="center" wrapText="1"/>
    </xf>
    <xf numFmtId="0" fontId="6" fillId="4" borderId="37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left" vertical="center" wrapText="1"/>
    </xf>
    <xf numFmtId="0" fontId="6" fillId="0" borderId="36" xfId="0" applyFont="1" applyBorder="1" applyAlignment="1">
      <alignment horizontal="left"/>
    </xf>
    <xf numFmtId="0" fontId="6" fillId="5" borderId="3" xfId="1" applyFont="1" applyFill="1" applyBorder="1" applyAlignment="1">
      <alignment horizontal="left" vertical="center" wrapText="1"/>
    </xf>
    <xf numFmtId="0" fontId="6" fillId="5" borderId="37" xfId="1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180" fontId="25" fillId="0" borderId="3" xfId="3" applyNumberFormat="1" applyFont="1" applyBorder="1" applyAlignment="1">
      <alignment horizontal="right" vertical="center" wrapText="1"/>
    </xf>
    <xf numFmtId="180" fontId="25" fillId="0" borderId="13" xfId="3" applyNumberFormat="1" applyFont="1" applyBorder="1" applyAlignment="1">
      <alignment horizontal="right" vertical="center" wrapText="1"/>
    </xf>
    <xf numFmtId="0" fontId="24" fillId="0" borderId="12" xfId="1" applyFont="1" applyBorder="1" applyAlignment="1">
      <alignment horizontal="left" vertical="center" wrapText="1"/>
    </xf>
    <xf numFmtId="0" fontId="24" fillId="0" borderId="2" xfId="1" applyFont="1" applyBorder="1" applyAlignment="1">
      <alignment horizontal="left" vertical="center" wrapText="1"/>
    </xf>
    <xf numFmtId="0" fontId="25" fillId="0" borderId="3" xfId="1" applyFont="1" applyBorder="1" applyAlignment="1">
      <alignment horizontal="right" vertical="center" wrapText="1"/>
    </xf>
    <xf numFmtId="0" fontId="25" fillId="0" borderId="2" xfId="1" applyFont="1" applyBorder="1" applyAlignment="1">
      <alignment horizontal="right" vertical="center" wrapText="1"/>
    </xf>
    <xf numFmtId="0" fontId="24" fillId="0" borderId="16" xfId="1" applyFont="1" applyBorder="1" applyAlignment="1">
      <alignment horizontal="left" vertical="center" wrapText="1"/>
    </xf>
    <xf numFmtId="0" fontId="24" fillId="0" borderId="20" xfId="1" applyFont="1" applyBorder="1" applyAlignment="1">
      <alignment horizontal="left" vertical="center" wrapText="1"/>
    </xf>
    <xf numFmtId="0" fontId="25" fillId="0" borderId="19" xfId="1" applyFont="1" applyBorder="1" applyAlignment="1">
      <alignment horizontal="right" vertical="center" wrapText="1"/>
    </xf>
    <xf numFmtId="0" fontId="25" fillId="0" borderId="20" xfId="1" applyFont="1" applyBorder="1" applyAlignment="1">
      <alignment horizontal="right" vertical="center" wrapText="1"/>
    </xf>
    <xf numFmtId="180" fontId="25" fillId="0" borderId="19" xfId="3" applyNumberFormat="1" applyFont="1" applyBorder="1" applyAlignment="1">
      <alignment horizontal="right" vertical="center" wrapText="1"/>
    </xf>
    <xf numFmtId="180" fontId="25" fillId="0" borderId="23" xfId="3" applyNumberFormat="1" applyFont="1" applyBorder="1" applyAlignment="1">
      <alignment horizontal="right" vertical="center" wrapText="1"/>
    </xf>
    <xf numFmtId="0" fontId="20" fillId="0" borderId="21" xfId="1" applyFont="1" applyBorder="1" applyAlignment="1">
      <alignment horizontal="left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4" xfId="1" applyFont="1" applyBorder="1" applyAlignment="1">
      <alignment horizontal="left" vertical="center" wrapText="1"/>
    </xf>
    <xf numFmtId="0" fontId="24" fillId="0" borderId="15" xfId="1" applyFont="1" applyBorder="1" applyAlignment="1">
      <alignment horizontal="left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4" fillId="0" borderId="22" xfId="1" applyFont="1" applyBorder="1" applyAlignment="1">
      <alignment horizontal="center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" xfId="1" applyFont="1" applyBorder="1" applyAlignment="1">
      <alignment horizontal="right" vertical="center" wrapText="1"/>
    </xf>
    <xf numFmtId="181" fontId="24" fillId="0" borderId="3" xfId="3" applyNumberFormat="1" applyFont="1" applyBorder="1" applyAlignment="1">
      <alignment horizontal="left" vertical="center" wrapText="1"/>
    </xf>
    <xf numFmtId="181" fontId="24" fillId="0" borderId="13" xfId="3" applyNumberFormat="1" applyFont="1" applyBorder="1" applyAlignment="1">
      <alignment horizontal="left" vertical="center" wrapText="1"/>
    </xf>
  </cellXfs>
  <cellStyles count="5">
    <cellStyle name="Normal" xfId="4" xr:uid="{823A2DC2-B048-4829-B541-BC698B59D790}"/>
    <cellStyle name="一般" xfId="0" builtinId="0"/>
    <cellStyle name="一般 2" xfId="1" xr:uid="{D3730B55-0A60-4EE9-8B9D-58880DDD9D42}"/>
    <cellStyle name="千分位" xfId="2" builtinId="3"/>
    <cellStyle name="百分比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0889-FAE6-4AA4-A455-D3723A492463}">
  <sheetPr>
    <pageSetUpPr fitToPage="1"/>
  </sheetPr>
  <dimension ref="A1:R35"/>
  <sheetViews>
    <sheetView tabSelected="1" topLeftCell="A2" zoomScaleNormal="100" workbookViewId="0">
      <selection activeCell="H35" sqref="H35"/>
    </sheetView>
  </sheetViews>
  <sheetFormatPr defaultColWidth="8.875" defaultRowHeight="16.5" x14ac:dyDescent="0.25"/>
  <cols>
    <col min="1" max="1" width="40.625" customWidth="1"/>
    <col min="2" max="2" width="11.125" customWidth="1"/>
    <col min="3" max="3" width="26.625" customWidth="1"/>
    <col min="4" max="4" width="20.25" customWidth="1"/>
    <col min="5" max="5" width="17.375" customWidth="1"/>
    <col min="6" max="6" width="25.125" customWidth="1"/>
    <col min="7" max="7" width="10.625" customWidth="1"/>
    <col min="8" max="8" width="25.5" customWidth="1"/>
    <col min="9" max="9" width="24.625" style="27" customWidth="1"/>
  </cols>
  <sheetData>
    <row r="1" spans="1:18" ht="25.5" customHeight="1" x14ac:dyDescent="0.25">
      <c r="A1" s="42" t="s">
        <v>47</v>
      </c>
      <c r="B1" s="42"/>
      <c r="C1" s="42"/>
      <c r="D1" s="42"/>
      <c r="E1" s="42"/>
      <c r="F1" s="42"/>
      <c r="G1" s="42"/>
      <c r="H1" s="42"/>
      <c r="I1" s="42"/>
      <c r="J1" s="15"/>
      <c r="K1" s="1"/>
      <c r="L1" s="1"/>
      <c r="M1" s="1"/>
      <c r="N1" s="1"/>
      <c r="O1" s="1"/>
      <c r="P1" s="1"/>
      <c r="Q1" s="1"/>
      <c r="R1" s="1"/>
    </row>
    <row r="2" spans="1:18" ht="41.25" customHeight="1" x14ac:dyDescent="0.25">
      <c r="A2" s="53" t="s">
        <v>55</v>
      </c>
      <c r="B2" s="54"/>
      <c r="C2" s="54"/>
      <c r="D2" s="54"/>
      <c r="E2" s="54"/>
      <c r="F2" s="54"/>
      <c r="G2" s="54"/>
      <c r="H2" s="54"/>
      <c r="I2" s="55"/>
      <c r="J2" s="15"/>
      <c r="K2" s="1"/>
      <c r="L2" s="1"/>
      <c r="M2" s="1"/>
      <c r="N2" s="1"/>
      <c r="O2" s="1"/>
      <c r="P2" s="1"/>
      <c r="Q2" s="1"/>
      <c r="R2" s="1"/>
    </row>
    <row r="3" spans="1:18" ht="25.5" customHeight="1" x14ac:dyDescent="0.25">
      <c r="A3" s="43" t="s">
        <v>0</v>
      </c>
      <c r="B3" s="44"/>
      <c r="C3" s="49" t="s">
        <v>20</v>
      </c>
      <c r="D3" s="49" t="s">
        <v>21</v>
      </c>
      <c r="E3" s="49" t="s">
        <v>22</v>
      </c>
      <c r="F3" s="49" t="s">
        <v>23</v>
      </c>
      <c r="G3" s="49" t="s">
        <v>24</v>
      </c>
      <c r="H3" s="49" t="s">
        <v>48</v>
      </c>
      <c r="I3" s="49" t="s">
        <v>56</v>
      </c>
      <c r="J3" s="15"/>
      <c r="K3" s="1"/>
      <c r="L3" s="1"/>
      <c r="M3" s="1"/>
      <c r="N3" s="1"/>
      <c r="O3" s="1"/>
      <c r="P3" s="1"/>
      <c r="Q3" s="1"/>
      <c r="R3" s="1"/>
    </row>
    <row r="4" spans="1:18" ht="25.5" customHeight="1" x14ac:dyDescent="0.25">
      <c r="A4" s="45"/>
      <c r="B4" s="46"/>
      <c r="C4" s="50"/>
      <c r="D4" s="50"/>
      <c r="E4" s="50"/>
      <c r="F4" s="50"/>
      <c r="G4" s="50"/>
      <c r="H4" s="50"/>
      <c r="I4" s="50"/>
      <c r="J4" s="16"/>
      <c r="K4" s="2"/>
    </row>
    <row r="5" spans="1:18" ht="25.5" customHeight="1" thickBot="1" x14ac:dyDescent="0.3">
      <c r="A5" s="47"/>
      <c r="B5" s="48"/>
      <c r="C5" s="51"/>
      <c r="D5" s="51"/>
      <c r="E5" s="52"/>
      <c r="F5" s="52"/>
      <c r="G5" s="52"/>
      <c r="H5" s="52"/>
      <c r="I5" s="52"/>
      <c r="J5" s="16"/>
      <c r="K5" s="2"/>
    </row>
    <row r="6" spans="1:18" ht="18" customHeight="1" thickTop="1" x14ac:dyDescent="0.25">
      <c r="A6" s="56" t="s">
        <v>2</v>
      </c>
      <c r="B6" s="57"/>
      <c r="C6" s="28">
        <v>144818</v>
      </c>
      <c r="D6" s="31">
        <v>42169</v>
      </c>
      <c r="E6" s="11">
        <f>16%</f>
        <v>0.16</v>
      </c>
      <c r="F6" s="8">
        <v>0.19734099999999999</v>
      </c>
      <c r="G6" s="12"/>
      <c r="H6" s="10">
        <f t="shared" ref="H6:H22" si="0">ROUND((C6*(1+E6+F6)+D6)+(C6*(1+E6+F6)*$G$24)+((C6*(1+E6+F6)+(C6*(1+E6+F6)*$G$24))*$G$25),0)</f>
        <v>413681</v>
      </c>
      <c r="I6" s="9">
        <f>H6*G6</f>
        <v>0</v>
      </c>
      <c r="J6" s="17"/>
      <c r="K6" s="18"/>
      <c r="L6" s="18"/>
      <c r="M6" s="18"/>
      <c r="N6" s="18"/>
      <c r="O6" s="18"/>
      <c r="P6" s="18"/>
      <c r="Q6" s="18"/>
      <c r="R6" s="18"/>
    </row>
    <row r="7" spans="1:18" ht="17.25" x14ac:dyDescent="0.25">
      <c r="A7" s="40" t="s">
        <v>3</v>
      </c>
      <c r="B7" s="41"/>
      <c r="C7" s="29">
        <v>80386</v>
      </c>
      <c r="D7" s="32">
        <v>16863</v>
      </c>
      <c r="E7" s="11">
        <f>16%</f>
        <v>0.16</v>
      </c>
      <c r="F7" s="8">
        <v>0.19734099999999999</v>
      </c>
      <c r="G7" s="12"/>
      <c r="H7" s="10">
        <f t="shared" si="0"/>
        <v>223083</v>
      </c>
      <c r="I7" s="9">
        <f t="shared" ref="I7:I22" si="1">H7*G7</f>
        <v>0</v>
      </c>
      <c r="J7" s="16"/>
      <c r="K7" s="18"/>
      <c r="L7" s="18"/>
      <c r="M7" s="18"/>
      <c r="N7" s="18"/>
      <c r="O7" s="18"/>
      <c r="P7" s="18"/>
      <c r="Q7" s="18"/>
      <c r="R7" s="18"/>
    </row>
    <row r="8" spans="1:18" ht="17.25" x14ac:dyDescent="0.25">
      <c r="A8" s="40" t="s">
        <v>4</v>
      </c>
      <c r="B8" s="41"/>
      <c r="C8" s="29">
        <v>74306</v>
      </c>
      <c r="D8" s="32">
        <v>12714</v>
      </c>
      <c r="E8" s="11">
        <f>16%</f>
        <v>0.16</v>
      </c>
      <c r="F8" s="8">
        <v>0.19734099999999999</v>
      </c>
      <c r="G8" s="12"/>
      <c r="H8" s="10">
        <f t="shared" si="0"/>
        <v>203337</v>
      </c>
      <c r="I8" s="9">
        <f t="shared" si="1"/>
        <v>0</v>
      </c>
      <c r="J8" s="16"/>
      <c r="K8" s="18"/>
      <c r="L8" s="18"/>
      <c r="M8" s="18"/>
      <c r="N8" s="18"/>
      <c r="O8" s="18"/>
      <c r="P8" s="18"/>
      <c r="Q8" s="16"/>
      <c r="R8" s="7"/>
    </row>
    <row r="9" spans="1:18" ht="17.25" x14ac:dyDescent="0.25">
      <c r="A9" s="40" t="s">
        <v>5</v>
      </c>
      <c r="B9" s="41"/>
      <c r="C9" s="29">
        <v>64893</v>
      </c>
      <c r="D9" s="32">
        <v>15027</v>
      </c>
      <c r="E9" s="11">
        <f>16%</f>
        <v>0.16</v>
      </c>
      <c r="F9" s="8">
        <v>0.19734099999999999</v>
      </c>
      <c r="G9" s="12"/>
      <c r="H9" s="10">
        <f t="shared" si="0"/>
        <v>181502</v>
      </c>
      <c r="I9" s="9">
        <f t="shared" si="1"/>
        <v>0</v>
      </c>
      <c r="J9" s="17"/>
      <c r="K9" s="18"/>
      <c r="L9" s="18"/>
      <c r="M9" s="18"/>
      <c r="N9" s="18"/>
      <c r="O9" s="18"/>
      <c r="P9" s="18"/>
      <c r="Q9" s="18"/>
      <c r="R9" s="18"/>
    </row>
    <row r="10" spans="1:18" ht="17.25" x14ac:dyDescent="0.25">
      <c r="A10" s="40" t="s">
        <v>6</v>
      </c>
      <c r="B10" s="41"/>
      <c r="C10" s="29">
        <v>70503</v>
      </c>
      <c r="D10" s="32">
        <v>13113</v>
      </c>
      <c r="E10" s="11">
        <f>16%</f>
        <v>0.16</v>
      </c>
      <c r="F10" s="8">
        <v>0.19734099999999999</v>
      </c>
      <c r="G10" s="12"/>
      <c r="H10" s="10">
        <f t="shared" si="0"/>
        <v>193980</v>
      </c>
      <c r="I10" s="9">
        <f t="shared" si="1"/>
        <v>0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18" ht="17.25" x14ac:dyDescent="0.25">
      <c r="A11" s="40" t="s">
        <v>7</v>
      </c>
      <c r="B11" s="41"/>
      <c r="C11" s="29">
        <v>67678</v>
      </c>
      <c r="D11" s="32">
        <v>19032</v>
      </c>
      <c r="E11" s="11">
        <f>16%</f>
        <v>0.16</v>
      </c>
      <c r="F11" s="8">
        <v>0.19734099999999999</v>
      </c>
      <c r="G11" s="12"/>
      <c r="H11" s="10">
        <f t="shared" si="0"/>
        <v>192651</v>
      </c>
      <c r="I11" s="9">
        <f t="shared" si="1"/>
        <v>0</v>
      </c>
      <c r="J11" s="16"/>
      <c r="K11" s="18"/>
      <c r="L11" s="18"/>
      <c r="M11" s="18"/>
      <c r="N11" s="18"/>
      <c r="O11" s="18"/>
      <c r="P11" s="18"/>
    </row>
    <row r="12" spans="1:18" ht="17.25" x14ac:dyDescent="0.25">
      <c r="A12" s="40" t="s">
        <v>8</v>
      </c>
      <c r="B12" s="41"/>
      <c r="C12" s="29">
        <v>78172</v>
      </c>
      <c r="D12" s="32">
        <v>26372</v>
      </c>
      <c r="E12" s="11">
        <f>16%</f>
        <v>0.16</v>
      </c>
      <c r="F12" s="8">
        <v>0.19734099999999999</v>
      </c>
      <c r="G12" s="12"/>
      <c r="H12" s="10">
        <f t="shared" si="0"/>
        <v>226912</v>
      </c>
      <c r="I12" s="9">
        <f t="shared" si="1"/>
        <v>0</v>
      </c>
      <c r="J12" s="16"/>
      <c r="K12" s="16"/>
      <c r="L12" s="16"/>
      <c r="M12" s="16"/>
      <c r="N12" s="16"/>
      <c r="O12" s="16"/>
      <c r="P12" s="16"/>
    </row>
    <row r="13" spans="1:18" ht="17.25" x14ac:dyDescent="0.25">
      <c r="A13" s="40" t="s">
        <v>9</v>
      </c>
      <c r="B13" s="41"/>
      <c r="C13" s="29">
        <v>76142</v>
      </c>
      <c r="D13" s="32">
        <v>15876</v>
      </c>
      <c r="E13" s="11">
        <f>16%</f>
        <v>0.16</v>
      </c>
      <c r="F13" s="8">
        <v>0.19734099999999999</v>
      </c>
      <c r="G13" s="12"/>
      <c r="H13" s="10">
        <f t="shared" si="0"/>
        <v>211209</v>
      </c>
      <c r="I13" s="9">
        <f t="shared" si="1"/>
        <v>0</v>
      </c>
      <c r="J13" s="16"/>
      <c r="K13" s="16"/>
      <c r="L13" s="16"/>
      <c r="M13" s="16"/>
      <c r="N13" s="16"/>
      <c r="O13" s="16"/>
      <c r="P13" s="16"/>
    </row>
    <row r="14" spans="1:18" ht="17.25" x14ac:dyDescent="0.25">
      <c r="A14" s="40" t="s">
        <v>10</v>
      </c>
      <c r="B14" s="41"/>
      <c r="C14" s="29">
        <v>76191</v>
      </c>
      <c r="D14" s="32">
        <v>20973</v>
      </c>
      <c r="E14" s="11">
        <f>16%</f>
        <v>0.16</v>
      </c>
      <c r="F14" s="8">
        <v>0.19734099999999999</v>
      </c>
      <c r="G14" s="12"/>
      <c r="H14" s="10">
        <f t="shared" si="0"/>
        <v>216431</v>
      </c>
      <c r="I14" s="9">
        <f t="shared" si="1"/>
        <v>0</v>
      </c>
      <c r="J14" s="16"/>
      <c r="K14" s="16"/>
      <c r="L14" s="16"/>
      <c r="M14" s="16"/>
      <c r="N14" s="16"/>
      <c r="O14" s="16"/>
      <c r="P14" s="16"/>
    </row>
    <row r="15" spans="1:18" ht="17.25" x14ac:dyDescent="0.25">
      <c r="A15" s="40" t="s">
        <v>11</v>
      </c>
      <c r="B15" s="41"/>
      <c r="C15" s="29">
        <v>64442</v>
      </c>
      <c r="D15" s="32">
        <v>13988</v>
      </c>
      <c r="E15" s="11">
        <f>16%</f>
        <v>0.16</v>
      </c>
      <c r="F15" s="8">
        <v>0.19734099999999999</v>
      </c>
      <c r="G15" s="12"/>
      <c r="H15" s="10">
        <f t="shared" si="0"/>
        <v>179306</v>
      </c>
      <c r="I15" s="9">
        <f t="shared" si="1"/>
        <v>0</v>
      </c>
      <c r="J15" s="16"/>
      <c r="K15" s="16"/>
      <c r="L15" s="16"/>
      <c r="M15" s="16"/>
      <c r="N15" s="16"/>
      <c r="O15" s="16"/>
      <c r="P15" s="16"/>
    </row>
    <row r="16" spans="1:18" ht="17.25" x14ac:dyDescent="0.25">
      <c r="A16" s="40" t="s">
        <v>12</v>
      </c>
      <c r="B16" s="41"/>
      <c r="C16" s="29">
        <v>92412</v>
      </c>
      <c r="D16" s="32">
        <v>22426</v>
      </c>
      <c r="E16" s="11">
        <f>16%</f>
        <v>0.16</v>
      </c>
      <c r="F16" s="8">
        <v>0.19734099999999999</v>
      </c>
      <c r="G16" s="12"/>
      <c r="H16" s="10">
        <f t="shared" si="0"/>
        <v>259497</v>
      </c>
      <c r="I16" s="9">
        <f t="shared" si="1"/>
        <v>0</v>
      </c>
      <c r="J16" s="16"/>
      <c r="K16" s="16"/>
      <c r="L16" s="16"/>
      <c r="M16" s="16"/>
      <c r="N16" s="16"/>
      <c r="O16" s="16"/>
      <c r="P16" s="16"/>
    </row>
    <row r="17" spans="1:17" ht="17.25" x14ac:dyDescent="0.25">
      <c r="A17" s="40" t="s">
        <v>13</v>
      </c>
      <c r="B17" s="41"/>
      <c r="C17" s="29">
        <v>67238</v>
      </c>
      <c r="D17" s="32">
        <v>13661</v>
      </c>
      <c r="E17" s="11">
        <f>16%</f>
        <v>0.16</v>
      </c>
      <c r="F17" s="8">
        <v>0.19734099999999999</v>
      </c>
      <c r="G17" s="12"/>
      <c r="H17" s="10">
        <f t="shared" si="0"/>
        <v>186152</v>
      </c>
      <c r="I17" s="9">
        <f t="shared" si="1"/>
        <v>0</v>
      </c>
      <c r="J17" s="16"/>
      <c r="K17" s="16"/>
      <c r="L17" s="16"/>
      <c r="M17" s="16"/>
      <c r="N17" s="16"/>
      <c r="O17" s="16"/>
      <c r="P17" s="16"/>
    </row>
    <row r="18" spans="1:17" ht="17.25" x14ac:dyDescent="0.25">
      <c r="A18" s="40" t="s">
        <v>14</v>
      </c>
      <c r="B18" s="41"/>
      <c r="C18" s="29">
        <v>60999</v>
      </c>
      <c r="D18" s="32">
        <v>14217</v>
      </c>
      <c r="E18" s="11">
        <f>16%</f>
        <v>0.16</v>
      </c>
      <c r="F18" s="8">
        <v>0.19734099999999999</v>
      </c>
      <c r="G18" s="12"/>
      <c r="H18" s="10">
        <f t="shared" si="0"/>
        <v>170702</v>
      </c>
      <c r="I18" s="9">
        <f t="shared" si="1"/>
        <v>0</v>
      </c>
      <c r="J18" s="16"/>
      <c r="K18" s="16"/>
      <c r="L18" s="16"/>
      <c r="M18" s="16"/>
      <c r="N18" s="16"/>
      <c r="O18" s="16"/>
      <c r="P18" s="16"/>
    </row>
    <row r="19" spans="1:17" ht="17.25" x14ac:dyDescent="0.25">
      <c r="A19" s="40" t="s">
        <v>15</v>
      </c>
      <c r="B19" s="41"/>
      <c r="C19" s="29">
        <v>59048</v>
      </c>
      <c r="D19" s="32">
        <v>11781</v>
      </c>
      <c r="E19" s="11">
        <f>16%</f>
        <v>0.16</v>
      </c>
      <c r="F19" s="8">
        <v>0.19734099999999999</v>
      </c>
      <c r="G19" s="12"/>
      <c r="H19" s="10">
        <f t="shared" si="0"/>
        <v>163261</v>
      </c>
      <c r="I19" s="9">
        <f t="shared" si="1"/>
        <v>0</v>
      </c>
      <c r="J19" s="16"/>
      <c r="K19" s="16"/>
      <c r="L19" s="16"/>
      <c r="M19" s="16"/>
      <c r="N19" s="16"/>
      <c r="O19" s="16"/>
      <c r="P19" s="16"/>
    </row>
    <row r="20" spans="1:17" ht="17.25" x14ac:dyDescent="0.25">
      <c r="A20" s="40" t="s">
        <v>16</v>
      </c>
      <c r="B20" s="41"/>
      <c r="C20" s="29">
        <v>58327</v>
      </c>
      <c r="D20" s="32">
        <v>9490</v>
      </c>
      <c r="E20" s="11">
        <f>16%</f>
        <v>0.16</v>
      </c>
      <c r="F20" s="8">
        <v>0.19734099999999999</v>
      </c>
      <c r="G20" s="12"/>
      <c r="H20" s="10">
        <f t="shared" si="0"/>
        <v>159121</v>
      </c>
      <c r="I20" s="9">
        <f t="shared" si="1"/>
        <v>0</v>
      </c>
      <c r="J20" s="16"/>
      <c r="K20" s="16"/>
      <c r="L20" s="16"/>
      <c r="M20" s="16"/>
      <c r="N20" s="16"/>
      <c r="O20" s="16"/>
      <c r="P20" s="16"/>
    </row>
    <row r="21" spans="1:17" ht="17.25" x14ac:dyDescent="0.25">
      <c r="A21" s="40" t="s">
        <v>17</v>
      </c>
      <c r="B21" s="41"/>
      <c r="C21" s="29">
        <v>47645</v>
      </c>
      <c r="D21" s="32">
        <v>9592</v>
      </c>
      <c r="E21" s="11">
        <f>16%</f>
        <v>0.16</v>
      </c>
      <c r="F21" s="8">
        <v>0.19734099999999999</v>
      </c>
      <c r="G21" s="12"/>
      <c r="H21" s="10">
        <f t="shared" si="0"/>
        <v>131819</v>
      </c>
      <c r="I21" s="9">
        <f t="shared" si="1"/>
        <v>0</v>
      </c>
      <c r="J21" s="16"/>
      <c r="K21" s="16"/>
      <c r="L21" s="16"/>
      <c r="M21" s="16"/>
      <c r="N21" s="16"/>
      <c r="O21" s="16"/>
      <c r="P21" s="16"/>
    </row>
    <row r="22" spans="1:17" ht="18" thickBot="1" x14ac:dyDescent="0.3">
      <c r="A22" s="40" t="s">
        <v>18</v>
      </c>
      <c r="B22" s="41"/>
      <c r="C22" s="30">
        <v>44122</v>
      </c>
      <c r="D22" s="33">
        <v>8674</v>
      </c>
      <c r="E22" s="11">
        <f>16%</f>
        <v>0.16</v>
      </c>
      <c r="F22" s="8">
        <v>0.19734099999999999</v>
      </c>
      <c r="G22" s="12"/>
      <c r="H22" s="10">
        <f t="shared" si="0"/>
        <v>121863</v>
      </c>
      <c r="I22" s="9">
        <f t="shared" si="1"/>
        <v>0</v>
      </c>
      <c r="J22" s="16"/>
      <c r="K22" s="16"/>
      <c r="L22" s="16"/>
      <c r="M22" s="16"/>
      <c r="N22" s="16"/>
      <c r="O22" s="16"/>
      <c r="P22" s="16"/>
    </row>
    <row r="23" spans="1:17" ht="18.600000000000001" customHeight="1" thickTop="1" x14ac:dyDescent="0.25">
      <c r="A23" s="59" t="s">
        <v>52</v>
      </c>
      <c r="B23" s="60"/>
      <c r="C23" s="60"/>
      <c r="D23" s="60"/>
      <c r="E23" s="60"/>
      <c r="F23" s="61"/>
      <c r="G23" s="19">
        <f>SUM(G6:G22)</f>
        <v>0</v>
      </c>
      <c r="H23" s="10">
        <f>SUM(H6:H22)</f>
        <v>3434507</v>
      </c>
      <c r="I23" s="9">
        <f>SUM(I6:I22)</f>
        <v>0</v>
      </c>
      <c r="J23" s="20"/>
      <c r="M23" s="18"/>
      <c r="N23" s="18"/>
      <c r="O23" s="18"/>
      <c r="P23" s="18"/>
      <c r="Q23" s="18"/>
    </row>
    <row r="24" spans="1:17" ht="18.600000000000001" customHeight="1" x14ac:dyDescent="0.25">
      <c r="A24" s="66" t="s">
        <v>49</v>
      </c>
      <c r="B24" s="67"/>
      <c r="C24" s="67"/>
      <c r="D24" s="67"/>
      <c r="E24" s="68"/>
      <c r="F24" s="21" t="s">
        <v>28</v>
      </c>
      <c r="G24" s="13">
        <v>0.8</v>
      </c>
      <c r="H24" s="22" t="s">
        <v>31</v>
      </c>
      <c r="I24" s="23"/>
      <c r="J24" s="20"/>
      <c r="M24" s="18"/>
      <c r="N24" s="18"/>
      <c r="O24" s="18"/>
      <c r="P24" s="18"/>
      <c r="Q24" s="18"/>
    </row>
    <row r="25" spans="1:17" ht="18.600000000000001" customHeight="1" x14ac:dyDescent="0.25">
      <c r="A25" s="66" t="s">
        <v>50</v>
      </c>
      <c r="B25" s="67"/>
      <c r="C25" s="67"/>
      <c r="D25" s="67"/>
      <c r="E25" s="68"/>
      <c r="F25" s="21" t="s">
        <v>29</v>
      </c>
      <c r="G25" s="13">
        <v>0.05</v>
      </c>
      <c r="H25" s="22" t="s">
        <v>31</v>
      </c>
      <c r="I25" s="23"/>
      <c r="J25" s="20"/>
      <c r="M25" s="18"/>
      <c r="N25" s="18"/>
      <c r="O25" s="18"/>
      <c r="P25" s="18"/>
      <c r="Q25" s="18"/>
    </row>
    <row r="26" spans="1:17" ht="18.600000000000001" customHeight="1" x14ac:dyDescent="0.25">
      <c r="A26" s="66" t="s">
        <v>25</v>
      </c>
      <c r="B26" s="67"/>
      <c r="C26" s="67"/>
      <c r="D26" s="67"/>
      <c r="E26" s="68"/>
      <c r="F26" s="21"/>
      <c r="G26" s="22"/>
      <c r="H26" s="22"/>
      <c r="I26" s="14"/>
      <c r="J26" s="20"/>
      <c r="M26" s="18"/>
      <c r="N26" s="18"/>
      <c r="O26" s="18"/>
      <c r="P26" s="18"/>
      <c r="Q26" s="18"/>
    </row>
    <row r="27" spans="1:17" ht="18.600000000000001" customHeight="1" x14ac:dyDescent="0.25">
      <c r="A27" s="66" t="s">
        <v>51</v>
      </c>
      <c r="B27" s="67"/>
      <c r="C27" s="67"/>
      <c r="D27" s="67"/>
      <c r="E27" s="68"/>
      <c r="F27" s="21"/>
      <c r="G27" s="22"/>
      <c r="H27" s="22"/>
      <c r="I27" s="23">
        <f>I23+I26</f>
        <v>0</v>
      </c>
      <c r="J27" s="20"/>
      <c r="M27" s="18"/>
      <c r="N27" s="18"/>
      <c r="O27" s="18"/>
      <c r="P27" s="18"/>
      <c r="Q27" s="18"/>
    </row>
    <row r="28" spans="1:17" ht="18.600000000000001" customHeight="1" x14ac:dyDescent="0.25">
      <c r="A28" s="66" t="s">
        <v>26</v>
      </c>
      <c r="B28" s="67"/>
      <c r="C28" s="67"/>
      <c r="D28" s="67"/>
      <c r="E28" s="68"/>
      <c r="F28" s="21" t="s">
        <v>30</v>
      </c>
      <c r="G28" s="13">
        <v>0.05</v>
      </c>
      <c r="H28" s="22" t="s">
        <v>31</v>
      </c>
      <c r="I28" s="23">
        <f>ROUND(I27*$G$28,0)</f>
        <v>0</v>
      </c>
      <c r="J28" s="20"/>
      <c r="M28" s="18"/>
      <c r="N28" s="18"/>
      <c r="O28" s="18"/>
      <c r="P28" s="18"/>
      <c r="Q28" s="18"/>
    </row>
    <row r="29" spans="1:17" ht="18.600000000000001" customHeight="1" x14ac:dyDescent="0.25">
      <c r="A29" s="62" t="s">
        <v>27</v>
      </c>
      <c r="B29" s="63"/>
      <c r="C29" s="63"/>
      <c r="D29" s="63"/>
      <c r="E29" s="64"/>
      <c r="F29" s="24"/>
      <c r="G29" s="24"/>
      <c r="H29" s="24"/>
      <c r="I29" s="25">
        <f>I27+I28</f>
        <v>0</v>
      </c>
      <c r="J29" s="20"/>
      <c r="M29" s="18"/>
      <c r="N29" s="18"/>
      <c r="O29" s="18"/>
      <c r="P29" s="18"/>
      <c r="Q29" s="18"/>
    </row>
    <row r="30" spans="1:17" ht="23.45" customHeight="1" x14ac:dyDescent="0.25">
      <c r="A30" s="65" t="s">
        <v>19</v>
      </c>
      <c r="B30" s="65"/>
      <c r="C30" s="65"/>
      <c r="D30" s="65"/>
      <c r="E30" s="65"/>
      <c r="F30" s="65"/>
      <c r="G30" s="65"/>
      <c r="H30" s="65"/>
      <c r="I30" s="65"/>
      <c r="J30" s="26"/>
    </row>
    <row r="31" spans="1:17" ht="17.100000000000001" customHeight="1" x14ac:dyDescent="0.25">
      <c r="A31" s="39" t="s">
        <v>1</v>
      </c>
    </row>
    <row r="32" spans="1:17" ht="17.100000000000001" customHeight="1" x14ac:dyDescent="0.25">
      <c r="A32" s="39" t="s">
        <v>53</v>
      </c>
    </row>
    <row r="33" spans="1:6" ht="17.100000000000001" customHeight="1" x14ac:dyDescent="0.25">
      <c r="A33" s="39" t="s">
        <v>54</v>
      </c>
    </row>
    <row r="34" spans="1:6" ht="55.5" customHeight="1" x14ac:dyDescent="0.25">
      <c r="A34" s="58" t="s">
        <v>57</v>
      </c>
      <c r="B34" s="58"/>
      <c r="C34" s="58"/>
      <c r="D34" s="58"/>
      <c r="E34" s="58"/>
      <c r="F34" s="58"/>
    </row>
    <row r="35" spans="1:6" ht="17.100000000000001" customHeight="1" x14ac:dyDescent="0.25"/>
  </sheetData>
  <sheetProtection selectLockedCells="1"/>
  <protectedRanges>
    <protectedRange algorithmName="SHA-512" hashValue="N2r8P8Yt7+aSJSYVtDIKHjkk6+7aT4P0DdBXktw0RNljWNq4B7BK9D8ptqgm0OId5baYMehfzuk3KZ4KVGtELQ==" saltValue="LLSQOYAWwIzrgOnooyi4xw==" spinCount="100000" sqref="C6:C22" name="可編輯_2"/>
    <protectedRange algorithmName="SHA-512" hashValue="N2r8P8Yt7+aSJSYVtDIKHjkk6+7aT4P0DdBXktw0RNljWNq4B7BK9D8ptqgm0OId5baYMehfzuk3KZ4KVGtELQ==" saltValue="LLSQOYAWwIzrgOnooyi4xw==" spinCount="100000" sqref="D6:D22" name="可編輯_3"/>
  </protectedRanges>
  <mergeCells count="36">
    <mergeCell ref="A25:E25"/>
    <mergeCell ref="A26:E26"/>
    <mergeCell ref="A27:E27"/>
    <mergeCell ref="A28:E28"/>
    <mergeCell ref="A34:F34"/>
    <mergeCell ref="A23:F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9:E29"/>
    <mergeCell ref="A30:I30"/>
    <mergeCell ref="A24:E24"/>
    <mergeCell ref="A11:B11"/>
    <mergeCell ref="A1:I1"/>
    <mergeCell ref="A3:B5"/>
    <mergeCell ref="C3:C5"/>
    <mergeCell ref="D3:D5"/>
    <mergeCell ref="E3:E5"/>
    <mergeCell ref="F3:F5"/>
    <mergeCell ref="G3:G5"/>
    <mergeCell ref="H3:H5"/>
    <mergeCell ref="I3:I5"/>
    <mergeCell ref="A2:I2"/>
    <mergeCell ref="A6:B6"/>
    <mergeCell ref="A7:B7"/>
    <mergeCell ref="A8:B8"/>
    <mergeCell ref="A9:B9"/>
    <mergeCell ref="A10:B10"/>
  </mergeCells>
  <phoneticPr fontId="1" type="noConversion"/>
  <pageMargins left="0.7" right="0.7" top="0.75" bottom="0.75" header="0.3" footer="0.3"/>
  <pageSetup paperSize="9" scale="7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3F17-7434-4C75-BE8A-BF4FCD2FED89}">
  <dimension ref="A1:K13"/>
  <sheetViews>
    <sheetView zoomScaleNormal="100" workbookViewId="0">
      <selection activeCell="D20" sqref="D20"/>
    </sheetView>
  </sheetViews>
  <sheetFormatPr defaultRowHeight="16.5" x14ac:dyDescent="0.25"/>
  <cols>
    <col min="2" max="2" width="21.125" customWidth="1"/>
    <col min="3" max="3" width="17.25" customWidth="1"/>
    <col min="4" max="4" width="23.125" customWidth="1"/>
    <col min="6" max="6" width="18.125" customWidth="1"/>
    <col min="8" max="8" width="13" customWidth="1"/>
    <col min="9" max="9" width="47.5" customWidth="1"/>
  </cols>
  <sheetData>
    <row r="1" spans="1:11" ht="20.25" x14ac:dyDescent="0.25">
      <c r="A1" s="69" t="s">
        <v>45</v>
      </c>
      <c r="B1" s="69"/>
      <c r="C1" s="69"/>
      <c r="D1" s="69"/>
      <c r="E1" s="69"/>
      <c r="F1" s="69"/>
      <c r="G1" s="69"/>
      <c r="H1" s="69"/>
    </row>
    <row r="2" spans="1:11" ht="26.25" customHeight="1" thickBot="1" x14ac:dyDescent="0.3">
      <c r="A2" s="83" t="s">
        <v>46</v>
      </c>
      <c r="B2" s="83"/>
      <c r="C2" s="83"/>
      <c r="D2" s="83"/>
      <c r="E2" s="83"/>
      <c r="F2" s="83"/>
      <c r="G2" s="83"/>
      <c r="H2" s="83"/>
      <c r="I2" s="6"/>
      <c r="J2" s="4"/>
      <c r="K2" s="4"/>
    </row>
    <row r="3" spans="1:11" ht="20.25" x14ac:dyDescent="0.3">
      <c r="A3" s="84" t="s">
        <v>33</v>
      </c>
      <c r="B3" s="85"/>
      <c r="C3" s="38" t="s">
        <v>34</v>
      </c>
      <c r="D3" s="38" t="s">
        <v>35</v>
      </c>
      <c r="E3" s="86" t="s">
        <v>36</v>
      </c>
      <c r="F3" s="87"/>
      <c r="G3" s="86" t="s">
        <v>37</v>
      </c>
      <c r="H3" s="88"/>
      <c r="I3" s="5"/>
      <c r="J3" s="4"/>
      <c r="K3" s="4"/>
    </row>
    <row r="4" spans="1:11" ht="26.25" customHeight="1" x14ac:dyDescent="0.3">
      <c r="A4" s="72" t="s">
        <v>32</v>
      </c>
      <c r="B4" s="73"/>
      <c r="C4" s="34"/>
      <c r="D4" s="34"/>
      <c r="E4" s="89"/>
      <c r="F4" s="90"/>
      <c r="G4" s="91"/>
      <c r="H4" s="92"/>
      <c r="I4" s="5"/>
      <c r="J4" s="4"/>
      <c r="K4" s="4"/>
    </row>
    <row r="5" spans="1:11" ht="26.25" customHeight="1" x14ac:dyDescent="0.3">
      <c r="A5" s="72" t="s">
        <v>38</v>
      </c>
      <c r="B5" s="73"/>
      <c r="C5" s="35">
        <v>0.115</v>
      </c>
      <c r="D5" s="36">
        <v>0.7</v>
      </c>
      <c r="E5" s="74"/>
      <c r="F5" s="75"/>
      <c r="G5" s="70">
        <f>C5*D5</f>
        <v>8.0500000000000002E-2</v>
      </c>
      <c r="H5" s="71"/>
      <c r="I5" s="5"/>
      <c r="J5" s="4"/>
      <c r="K5" s="4"/>
    </row>
    <row r="6" spans="1:11" ht="26.25" customHeight="1" x14ac:dyDescent="0.3">
      <c r="A6" s="72" t="s">
        <v>39</v>
      </c>
      <c r="B6" s="73"/>
      <c r="C6" s="35">
        <v>0.01</v>
      </c>
      <c r="D6" s="36">
        <v>0.7</v>
      </c>
      <c r="E6" s="74"/>
      <c r="F6" s="75"/>
      <c r="G6" s="70">
        <f>C6*D6</f>
        <v>6.9999999999999993E-3</v>
      </c>
      <c r="H6" s="71"/>
      <c r="I6" s="5"/>
      <c r="J6" s="4"/>
      <c r="K6" s="4"/>
    </row>
    <row r="7" spans="1:11" ht="26.25" customHeight="1" x14ac:dyDescent="0.3">
      <c r="A7" s="72" t="s">
        <v>40</v>
      </c>
      <c r="B7" s="73"/>
      <c r="C7" s="35">
        <v>1.1999999999999999E-3</v>
      </c>
      <c r="D7" s="36">
        <v>1</v>
      </c>
      <c r="E7" s="74"/>
      <c r="F7" s="75"/>
      <c r="G7" s="70">
        <f>C7*D7</f>
        <v>1.1999999999999999E-3</v>
      </c>
      <c r="H7" s="71"/>
      <c r="I7" s="5"/>
      <c r="J7" s="4"/>
      <c r="K7" s="4"/>
    </row>
    <row r="8" spans="1:11" ht="26.25" customHeight="1" x14ac:dyDescent="0.3">
      <c r="A8" s="72" t="s">
        <v>41</v>
      </c>
      <c r="B8" s="73"/>
      <c r="C8" s="35">
        <v>2.5000000000000001E-4</v>
      </c>
      <c r="D8" s="36">
        <v>1</v>
      </c>
      <c r="E8" s="74"/>
      <c r="F8" s="75"/>
      <c r="G8" s="70">
        <f>C8*D8</f>
        <v>2.5000000000000001E-4</v>
      </c>
      <c r="H8" s="71"/>
      <c r="I8" s="5"/>
      <c r="J8" s="4"/>
      <c r="K8" s="4"/>
    </row>
    <row r="9" spans="1:11" ht="26.25" customHeight="1" x14ac:dyDescent="0.3">
      <c r="A9" s="72" t="s">
        <v>42</v>
      </c>
      <c r="B9" s="73"/>
      <c r="C9" s="35">
        <v>5.1700000000000003E-2</v>
      </c>
      <c r="D9" s="36">
        <v>0.6</v>
      </c>
      <c r="E9" s="74">
        <v>1.56</v>
      </c>
      <c r="F9" s="75"/>
      <c r="G9" s="70">
        <f>C9*D9*E9</f>
        <v>4.8391200000000002E-2</v>
      </c>
      <c r="H9" s="71"/>
      <c r="I9" s="5"/>
      <c r="J9" s="4"/>
      <c r="K9" s="4"/>
    </row>
    <row r="10" spans="1:11" ht="26.25" customHeight="1" x14ac:dyDescent="0.3">
      <c r="A10" s="72" t="s">
        <v>43</v>
      </c>
      <c r="B10" s="73"/>
      <c r="C10" s="35">
        <v>0.06</v>
      </c>
      <c r="D10" s="36">
        <v>1</v>
      </c>
      <c r="E10" s="74"/>
      <c r="F10" s="75"/>
      <c r="G10" s="70">
        <f>C10*D10</f>
        <v>0.06</v>
      </c>
      <c r="H10" s="71"/>
      <c r="I10" s="5"/>
      <c r="J10" s="4"/>
      <c r="K10" s="4"/>
    </row>
    <row r="11" spans="1:11" ht="26.25" customHeight="1" thickBot="1" x14ac:dyDescent="0.35">
      <c r="A11" s="76" t="s">
        <v>44</v>
      </c>
      <c r="B11" s="77"/>
      <c r="C11" s="37"/>
      <c r="D11" s="37"/>
      <c r="E11" s="78"/>
      <c r="F11" s="79"/>
      <c r="G11" s="80">
        <f>SUM(G5:H10)</f>
        <v>0.19734119999999999</v>
      </c>
      <c r="H11" s="81"/>
      <c r="I11" s="5"/>
      <c r="J11" s="4"/>
      <c r="K11" s="4"/>
    </row>
    <row r="12" spans="1:11" ht="20.25" x14ac:dyDescent="0.3">
      <c r="A12" s="82"/>
      <c r="B12" s="82"/>
      <c r="C12" s="82"/>
      <c r="D12" s="82"/>
      <c r="E12" s="82"/>
      <c r="F12" s="82"/>
      <c r="G12" s="82"/>
      <c r="H12" s="82"/>
      <c r="I12" s="5"/>
      <c r="J12" s="4"/>
      <c r="K12" s="4"/>
    </row>
    <row r="13" spans="1:11" ht="17.25" x14ac:dyDescent="0.25">
      <c r="A13" s="3"/>
      <c r="B13" s="3"/>
      <c r="C13" s="3"/>
      <c r="D13" s="3"/>
      <c r="E13" s="3"/>
      <c r="F13" s="3"/>
      <c r="G13" s="3"/>
      <c r="H13" s="3"/>
      <c r="I13" s="2"/>
    </row>
  </sheetData>
  <mergeCells count="30">
    <mergeCell ref="A11:B11"/>
    <mergeCell ref="E11:F11"/>
    <mergeCell ref="G11:H11"/>
    <mergeCell ref="A12:H12"/>
    <mergeCell ref="A2:H2"/>
    <mergeCell ref="A6:B6"/>
    <mergeCell ref="E6:F6"/>
    <mergeCell ref="G6:H6"/>
    <mergeCell ref="A3:B3"/>
    <mergeCell ref="E3:F3"/>
    <mergeCell ref="G3:H3"/>
    <mergeCell ref="A4:B4"/>
    <mergeCell ref="E4:F4"/>
    <mergeCell ref="G4:H4"/>
    <mergeCell ref="A1:H1"/>
    <mergeCell ref="G5:H5"/>
    <mergeCell ref="A10:B10"/>
    <mergeCell ref="E10:F10"/>
    <mergeCell ref="G10:H10"/>
    <mergeCell ref="A7:B7"/>
    <mergeCell ref="E7:F7"/>
    <mergeCell ref="G7:H7"/>
    <mergeCell ref="A8:B8"/>
    <mergeCell ref="E8:F8"/>
    <mergeCell ref="G8:H8"/>
    <mergeCell ref="A9:B9"/>
    <mergeCell ref="E9:F9"/>
    <mergeCell ref="G9:H9"/>
    <mergeCell ref="A5:B5"/>
    <mergeCell ref="E5:F5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908D564FC1D23A40839D95E395BE8F99" ma:contentTypeVersion="5" ma:contentTypeDescription="建立新的文件。" ma:contentTypeScope="" ma:versionID="b0e0850434e6d2038c0132793c071f06">
  <xsd:schema xmlns:xsd="http://www.w3.org/2001/XMLSchema" xmlns:xs="http://www.w3.org/2001/XMLSchema" xmlns:p="http://schemas.microsoft.com/office/2006/metadata/properties" xmlns:ns3="1dd64166-6b7a-4c1d-8766-c035fb4646f1" targetNamespace="http://schemas.microsoft.com/office/2006/metadata/properties" ma:root="true" ma:fieldsID="d52351710a153838046dba5aaae5e1a0" ns3:_="">
    <xsd:import namespace="1dd64166-6b7a-4c1d-8766-c035fb4646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64166-6b7a-4c1d-8766-c035fb4646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B220E2-2D7B-449D-8A3E-299C94DC88B1}">
  <ds:schemaRefs>
    <ds:schemaRef ds:uri="1dd64166-6b7a-4c1d-8766-c035fb4646f1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E5152AB-5013-4D6A-B95A-18CF653ED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D6F47D-45A2-4678-A9F0-6DB7716E07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64166-6b7a-4c1d-8766-c035fb4646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115年政府資訊服務委外薪資試算表</vt:lpstr>
      <vt:lpstr>115年勞保局及健保署核定費率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中華軟協-鄭依琳</dc:creator>
  <cp:lastModifiedBy>中華軟體公會/中華軟協-甘世裕</cp:lastModifiedBy>
  <dcterms:created xsi:type="dcterms:W3CDTF">2023-05-09T06:02:32Z</dcterms:created>
  <dcterms:modified xsi:type="dcterms:W3CDTF">2026-06-08T08:07:12Z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0x010100908D564FC1D23A40839D95E395BE8F99</vt:lpwstr>
  </property>
</Properties>
</file>